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1\Desktop\"/>
    </mc:Choice>
  </mc:AlternateContent>
  <xr:revisionPtr revIDLastSave="0" documentId="13_ncr:1_{B95E541F-5ECF-4E42-9B14-D36BF88B2241}" xr6:coauthVersionLast="37" xr6:coauthVersionMax="37" xr10:uidLastSave="{00000000-0000-0000-0000-000000000000}"/>
  <bookViews>
    <workbookView xWindow="9330" yWindow="0" windowWidth="22650" windowHeight="9405" xr2:uid="{00000000-000D-0000-FFFF-FFFF00000000}"/>
  </bookViews>
  <sheets>
    <sheet name="Sched1" sheetId="2" r:id="rId1"/>
  </sheets>
  <definedNames>
    <definedName name="_r">Sched1!$C$10:$C$31</definedName>
    <definedName name="_r1">Sched1!$C$9:$C$30</definedName>
    <definedName name="_r2">Sched1!$B$10:$B$31</definedName>
    <definedName name="_r3">Sched1!$D$10:$D$31</definedName>
    <definedName name="Area">OFFSET([0]!Date,0,2)</definedName>
    <definedName name="Cuts">#REF!</definedName>
    <definedName name="Data_Valid">OFFSET(#REF!,0,0,1,COUNT(#REF!))</definedName>
    <definedName name="Date">OFFSET(#REF!,0,0,COUNT(#REF!),1)</definedName>
    <definedName name="Date_From">#REF!</definedName>
    <definedName name="Date_To">#REF!</definedName>
    <definedName name="Grade">OFFSET(Date,0,4)</definedName>
    <definedName name="Head">#REF!</definedName>
    <definedName name="Heading">OFFSET(Date,0,1)</definedName>
    <definedName name="Pivot_Data">OFFSET([0]!Date,-1,0,COUNT([0]!Date)+1,4)</definedName>
    <definedName name="Tonnes">OFFSET(Date,0,3)</definedName>
    <definedName name="Value">OFFSET([0]!Date,0,3)</definedName>
    <definedName name="Zone">OFFSET([0]!Date,0,1)</definedName>
  </definedNames>
  <calcPr calcId="162913"/>
</workbook>
</file>

<file path=xl/calcChain.xml><?xml version="1.0" encoding="utf-8"?>
<calcChain xmlns="http://schemas.openxmlformats.org/spreadsheetml/2006/main">
  <c r="G5" i="2" l="1"/>
  <c r="F10" i="2"/>
  <c r="H5" i="2" l="1"/>
  <c r="I5" i="2" s="1"/>
  <c r="F11" i="2"/>
  <c r="J5" i="2" l="1"/>
  <c r="J34" i="2" s="1"/>
  <c r="F12" i="2"/>
  <c r="F34" i="2"/>
  <c r="G34" i="2"/>
  <c r="H34" i="2"/>
  <c r="I34" i="2"/>
  <c r="K5" i="2" l="1"/>
  <c r="F13" i="2"/>
  <c r="F14" i="2" s="1"/>
  <c r="L5" i="2" l="1"/>
  <c r="K34" i="2"/>
  <c r="F15" i="2"/>
  <c r="F16" i="2" s="1"/>
  <c r="M5" i="2" l="1"/>
  <c r="L34" i="2"/>
  <c r="F17" i="2"/>
  <c r="F18" i="2" s="1"/>
  <c r="C32" i="2"/>
  <c r="N5" i="2" l="1"/>
  <c r="M34" i="2"/>
  <c r="G6" i="2"/>
  <c r="F19" i="2"/>
  <c r="D32" i="2"/>
  <c r="O5" i="2" l="1"/>
  <c r="N34" i="2"/>
  <c r="G10" i="2"/>
  <c r="G11" i="2"/>
  <c r="H6" i="2"/>
  <c r="F20" i="2"/>
  <c r="P5" i="2" l="1"/>
  <c r="O34" i="2"/>
  <c r="G12" i="2"/>
  <c r="G13" i="2" s="1"/>
  <c r="H10" i="2"/>
  <c r="H11" i="2" s="1"/>
  <c r="F21" i="2"/>
  <c r="Q5" i="2" l="1"/>
  <c r="P34" i="2"/>
  <c r="I10" i="2"/>
  <c r="J10" i="2" s="1"/>
  <c r="H12" i="2"/>
  <c r="G14" i="2"/>
  <c r="F22" i="2"/>
  <c r="N6" i="2"/>
  <c r="Q34" i="2" l="1"/>
  <c r="I11" i="2"/>
  <c r="I12" i="2" s="1"/>
  <c r="H13" i="2"/>
  <c r="H14" i="2" s="1"/>
  <c r="K10" i="2"/>
  <c r="L10" i="2" s="1"/>
  <c r="G15" i="2"/>
  <c r="F23" i="2"/>
  <c r="O6" i="2"/>
  <c r="J11" i="2" l="1"/>
  <c r="J12" i="2" s="1"/>
  <c r="M10" i="2"/>
  <c r="N10" i="2" s="1"/>
  <c r="I13" i="2"/>
  <c r="I14" i="2" s="1"/>
  <c r="H15" i="2"/>
  <c r="G16" i="2"/>
  <c r="F24" i="2"/>
  <c r="P6" i="2"/>
  <c r="K11" i="2" l="1"/>
  <c r="L11" i="2" s="1"/>
  <c r="J13" i="2"/>
  <c r="J14" i="2" s="1"/>
  <c r="O10" i="2"/>
  <c r="P10" i="2" s="1"/>
  <c r="H16" i="2"/>
  <c r="G17" i="2"/>
  <c r="I15" i="2"/>
  <c r="F25" i="2"/>
  <c r="Q6" i="2"/>
  <c r="Q10" i="2" l="1"/>
  <c r="M11" i="2"/>
  <c r="N11" i="2" s="1"/>
  <c r="O11" i="2" s="1"/>
  <c r="P11" i="2" s="1"/>
  <c r="K12" i="2"/>
  <c r="L12" i="2" s="1"/>
  <c r="I16" i="2"/>
  <c r="H17" i="2"/>
  <c r="I17" i="2" s="1"/>
  <c r="J15" i="2"/>
  <c r="G18" i="2"/>
  <c r="F26" i="2"/>
  <c r="M12" i="2" l="1"/>
  <c r="N12" i="2" s="1"/>
  <c r="O12" i="2" s="1"/>
  <c r="Q11" i="2"/>
  <c r="J16" i="2"/>
  <c r="K13" i="2"/>
  <c r="H18" i="2"/>
  <c r="I18" i="2" s="1"/>
  <c r="G19" i="2"/>
  <c r="G20" i="2" s="1"/>
  <c r="J17" i="2"/>
  <c r="F27" i="2"/>
  <c r="P12" i="2" l="1"/>
  <c r="Q12" i="2" s="1"/>
  <c r="L13" i="2"/>
  <c r="M13" i="2" s="1"/>
  <c r="N13" i="2" s="1"/>
  <c r="O13" i="2" s="1"/>
  <c r="P13" i="2" s="1"/>
  <c r="K14" i="2"/>
  <c r="G21" i="2"/>
  <c r="G22" i="2" s="1"/>
  <c r="J18" i="2"/>
  <c r="H19" i="2"/>
  <c r="H20" i="2" s="1"/>
  <c r="F28" i="2"/>
  <c r="Q13" i="2" l="1"/>
  <c r="K15" i="2"/>
  <c r="L14" i="2"/>
  <c r="M14" i="2" s="1"/>
  <c r="N14" i="2" s="1"/>
  <c r="O14" i="2" s="1"/>
  <c r="H21" i="2"/>
  <c r="H22" i="2" s="1"/>
  <c r="G23" i="2"/>
  <c r="I19" i="2"/>
  <c r="I20" i="2" s="1"/>
  <c r="F29" i="2"/>
  <c r="J19" i="2" l="1"/>
  <c r="J20" i="2" s="1"/>
  <c r="P14" i="2"/>
  <c r="Q14" i="2" s="1"/>
  <c r="K16" i="2"/>
  <c r="L15" i="2"/>
  <c r="G24" i="2"/>
  <c r="G25" i="2" s="1"/>
  <c r="G26" i="2" s="1"/>
  <c r="H23" i="2"/>
  <c r="I21" i="2"/>
  <c r="F30" i="2"/>
  <c r="H24" i="2" l="1"/>
  <c r="H25" i="2" s="1"/>
  <c r="H26" i="2" s="1"/>
  <c r="M15" i="2"/>
  <c r="N15" i="2" s="1"/>
  <c r="O15" i="2" s="1"/>
  <c r="P15" i="2" s="1"/>
  <c r="Q15" i="2" s="1"/>
  <c r="J21" i="2"/>
  <c r="K17" i="2"/>
  <c r="L16" i="2"/>
  <c r="G27" i="2"/>
  <c r="I22" i="2"/>
  <c r="F31" i="2"/>
  <c r="M16" i="2" l="1"/>
  <c r="N16" i="2" s="1"/>
  <c r="O16" i="2" s="1"/>
  <c r="P16" i="2" s="1"/>
  <c r="Q16" i="2" s="1"/>
  <c r="K18" i="2"/>
  <c r="K19" i="2" s="1"/>
  <c r="K20" i="2" s="1"/>
  <c r="L17" i="2"/>
  <c r="J22" i="2"/>
  <c r="I23" i="2"/>
  <c r="H27" i="2"/>
  <c r="G28" i="2"/>
  <c r="G29" i="2" s="1"/>
  <c r="F32" i="2"/>
  <c r="F35" i="2"/>
  <c r="F36" i="2" s="1"/>
  <c r="M17" i="2" l="1"/>
  <c r="N17" i="2" s="1"/>
  <c r="O17" i="2" s="1"/>
  <c r="P17" i="2" s="1"/>
  <c r="Q17" i="2" s="1"/>
  <c r="L18" i="2"/>
  <c r="J23" i="2"/>
  <c r="I24" i="2"/>
  <c r="I25" i="2" s="1"/>
  <c r="K21" i="2"/>
  <c r="H28" i="2"/>
  <c r="H29" i="2" s="1"/>
  <c r="G30" i="2"/>
  <c r="G31" i="2" s="1"/>
  <c r="M18" i="2" l="1"/>
  <c r="N18" i="2" s="1"/>
  <c r="O18" i="2" s="1"/>
  <c r="P18" i="2" s="1"/>
  <c r="Q18" i="2" s="1"/>
  <c r="L19" i="2"/>
  <c r="G32" i="2"/>
  <c r="H30" i="2"/>
  <c r="H31" i="2" s="1"/>
  <c r="G35" i="2"/>
  <c r="G36" i="2" s="1"/>
  <c r="I26" i="2"/>
  <c r="J24" i="2"/>
  <c r="J25" i="2" s="1"/>
  <c r="K22" i="2"/>
  <c r="M19" i="2" l="1"/>
  <c r="N19" i="2" s="1"/>
  <c r="O19" i="2" s="1"/>
  <c r="P19" i="2" s="1"/>
  <c r="Q19" i="2" s="1"/>
  <c r="L20" i="2"/>
  <c r="H35" i="2"/>
  <c r="H36" i="2" s="1"/>
  <c r="I27" i="2"/>
  <c r="J26" i="2"/>
  <c r="K23" i="2"/>
  <c r="K24" i="2" s="1"/>
  <c r="H32" i="2"/>
  <c r="M20" i="2" l="1"/>
  <c r="N20" i="2" s="1"/>
  <c r="O20" i="2" s="1"/>
  <c r="P20" i="2" s="1"/>
  <c r="Q20" i="2" s="1"/>
  <c r="L21" i="2"/>
  <c r="K25" i="2"/>
  <c r="K26" i="2" s="1"/>
  <c r="J27" i="2"/>
  <c r="I28" i="2"/>
  <c r="L22" i="2" l="1"/>
  <c r="M21" i="2"/>
  <c r="N21" i="2" s="1"/>
  <c r="K27" i="2"/>
  <c r="J28" i="2"/>
  <c r="I29" i="2"/>
  <c r="O21" i="2" l="1"/>
  <c r="P21" i="2" s="1"/>
  <c r="Q21" i="2" s="1"/>
  <c r="K28" i="2"/>
  <c r="M22" i="2"/>
  <c r="N22" i="2" s="1"/>
  <c r="O22" i="2" s="1"/>
  <c r="L23" i="2"/>
  <c r="J29" i="2"/>
  <c r="K29" i="2" s="1"/>
  <c r="I30" i="2"/>
  <c r="I31" i="2" s="1"/>
  <c r="M23" i="2" l="1"/>
  <c r="N23" i="2" s="1"/>
  <c r="O23" i="2" s="1"/>
  <c r="L24" i="2"/>
  <c r="L25" i="2" s="1"/>
  <c r="P22" i="2"/>
  <c r="Q22" i="2" s="1"/>
  <c r="J30" i="2"/>
  <c r="I35" i="2"/>
  <c r="I36" i="2" s="1"/>
  <c r="I32" i="2"/>
  <c r="P23" i="2" l="1"/>
  <c r="Q23" i="2" s="1"/>
  <c r="M24" i="2"/>
  <c r="M25" i="2" s="1"/>
  <c r="L26" i="2"/>
  <c r="K30" i="2"/>
  <c r="J31" i="2"/>
  <c r="J32" i="2" s="1"/>
  <c r="N24" i="2" l="1"/>
  <c r="O24" i="2" s="1"/>
  <c r="P24" i="2" s="1"/>
  <c r="Q24" i="2" s="1"/>
  <c r="L27" i="2"/>
  <c r="M26" i="2"/>
  <c r="L28" i="2"/>
  <c r="L29" i="2" s="1"/>
  <c r="L30" i="2" s="1"/>
  <c r="K31" i="2"/>
  <c r="K32" i="2" s="1"/>
  <c r="J35" i="2"/>
  <c r="J36" i="2" s="1"/>
  <c r="M27" i="2" l="1"/>
  <c r="M28" i="2" s="1"/>
  <c r="M29" i="2" s="1"/>
  <c r="N25" i="2"/>
  <c r="K35" i="2"/>
  <c r="K36" i="2" s="1"/>
  <c r="L31" i="2"/>
  <c r="L35" i="2" s="1"/>
  <c r="L36" i="2" s="1"/>
  <c r="O25" i="2" l="1"/>
  <c r="P25" i="2" s="1"/>
  <c r="Q25" i="2" s="1"/>
  <c r="N26" i="2"/>
  <c r="M30" i="2"/>
  <c r="M31" i="2" s="1"/>
  <c r="L32" i="2"/>
  <c r="O26" i="2" l="1"/>
  <c r="P26" i="2" s="1"/>
  <c r="Q26" i="2" s="1"/>
  <c r="N27" i="2"/>
  <c r="M32" i="2"/>
  <c r="M35" i="2"/>
  <c r="M36" i="2" s="1"/>
  <c r="O27" i="2" l="1"/>
  <c r="P27" i="2" s="1"/>
  <c r="Q27" i="2" s="1"/>
  <c r="N28" i="2"/>
  <c r="O28" i="2" l="1"/>
  <c r="P28" i="2" s="1"/>
  <c r="Q28" i="2" s="1"/>
  <c r="N29" i="2"/>
  <c r="O29" i="2" l="1"/>
  <c r="P29" i="2" s="1"/>
  <c r="Q29" i="2" s="1"/>
  <c r="N30" i="2"/>
  <c r="N31" i="2" l="1"/>
  <c r="N32" i="2" s="1"/>
  <c r="O30" i="2"/>
  <c r="N35" i="2" l="1"/>
  <c r="N36" i="2" s="1"/>
  <c r="O31" i="2"/>
  <c r="O32" i="2" s="1"/>
  <c r="P30" i="2"/>
  <c r="P31" i="2" s="1"/>
  <c r="O35" i="2" l="1"/>
  <c r="O36" i="2" s="1"/>
  <c r="P35" i="2"/>
  <c r="P36" i="2" s="1"/>
  <c r="P32" i="2"/>
  <c r="Q30" i="2"/>
  <c r="Q31" i="2" l="1"/>
  <c r="Q32" i="2" s="1"/>
  <c r="Q35" i="2" l="1"/>
  <c r="Q36" i="2" s="1"/>
</calcChain>
</file>

<file path=xl/sharedStrings.xml><?xml version="1.0" encoding="utf-8"?>
<sst xmlns="http://schemas.openxmlformats.org/spreadsheetml/2006/main" count="7" uniqueCount="5">
  <si>
    <t>Tonnes</t>
  </si>
  <si>
    <t xml:space="preserve">Requirements per Period  </t>
  </si>
  <si>
    <t>% Fe</t>
  </si>
  <si>
    <t>Given resources below, and the mining schedule &gt;&gt;&gt;</t>
  </si>
  <si>
    <t>Block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</si>
</sst>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_);_(* \(#,##0.0\);_(* &quot;-&quot;??_);_(@_)"/>
    <numFmt numFmtId="167" formatCode="@\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5" fontId="0" fillId="0" borderId="0" xfId="0" applyNumberFormat="1" applyFill="1" applyBorder="1"/>
    <xf numFmtId="165" fontId="0" fillId="0" borderId="0" xfId="0" applyNumberFormat="1"/>
    <xf numFmtId="165" fontId="4" fillId="0" borderId="1" xfId="2" applyNumberFormat="1" applyFont="1" applyBorder="1"/>
    <xf numFmtId="165" fontId="4" fillId="0" borderId="4" xfId="2" applyNumberFormat="1" applyFont="1" applyBorder="1"/>
    <xf numFmtId="17" fontId="4" fillId="0" borderId="0" xfId="0" applyNumberFormat="1" applyFont="1" applyAlignment="1">
      <alignment horizontal="center"/>
    </xf>
    <xf numFmtId="166" fontId="4" fillId="0" borderId="0" xfId="0" applyNumberFormat="1" applyFont="1"/>
    <xf numFmtId="165" fontId="4" fillId="0" borderId="5" xfId="2" applyNumberFormat="1" applyFont="1" applyFill="1" applyBorder="1"/>
    <xf numFmtId="165" fontId="4" fillId="0" borderId="6" xfId="2" applyNumberFormat="1" applyFont="1" applyFill="1" applyBorder="1"/>
    <xf numFmtId="167" fontId="4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center"/>
    </xf>
    <xf numFmtId="165" fontId="5" fillId="2" borderId="2" xfId="2" applyNumberFormat="1" applyFont="1" applyFill="1" applyBorder="1"/>
    <xf numFmtId="164" fontId="5" fillId="2" borderId="3" xfId="2" applyNumberFormat="1" applyFont="1" applyFill="1" applyBorder="1"/>
    <xf numFmtId="0" fontId="5" fillId="2" borderId="7" xfId="0" applyFont="1" applyFill="1" applyBorder="1" applyAlignment="1">
      <alignment horizontal="center"/>
    </xf>
    <xf numFmtId="165" fontId="5" fillId="2" borderId="0" xfId="2" applyNumberFormat="1" applyFont="1" applyFill="1" applyBorder="1"/>
    <xf numFmtId="164" fontId="5" fillId="2" borderId="8" xfId="2" applyNumberFormat="1" applyFont="1" applyFill="1" applyBorder="1"/>
    <xf numFmtId="0" fontId="5" fillId="2" borderId="9" xfId="0" applyFont="1" applyFill="1" applyBorder="1" applyAlignment="1">
      <alignment horizontal="center"/>
    </xf>
    <xf numFmtId="165" fontId="5" fillId="2" borderId="10" xfId="2" applyNumberFormat="1" applyFont="1" applyFill="1" applyBorder="1"/>
    <xf numFmtId="164" fontId="5" fillId="2" borderId="11" xfId="2" applyNumberFormat="1" applyFont="1" applyFill="1" applyBorder="1"/>
    <xf numFmtId="0" fontId="0" fillId="0" borderId="9" xfId="0" applyFill="1" applyBorder="1"/>
    <xf numFmtId="165" fontId="4" fillId="0" borderId="10" xfId="0" applyNumberFormat="1" applyFont="1" applyFill="1" applyBorder="1"/>
    <xf numFmtId="166" fontId="4" fillId="0" borderId="11" xfId="0" applyNumberFormat="1" applyFont="1" applyFill="1" applyBorder="1"/>
    <xf numFmtId="17" fontId="4" fillId="0" borderId="0" xfId="0" applyNumberFormat="1" applyFont="1" applyFill="1" applyAlignment="1">
      <alignment horizontal="center"/>
    </xf>
    <xf numFmtId="167" fontId="6" fillId="0" borderId="0" xfId="0" applyNumberFormat="1" applyFont="1" applyAlignment="1">
      <alignment horizontal="right"/>
    </xf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65" fontId="8" fillId="0" borderId="10" xfId="2" applyNumberFormat="1" applyFont="1" applyFill="1" applyBorder="1"/>
    <xf numFmtId="0" fontId="9" fillId="0" borderId="0" xfId="0" applyFont="1"/>
    <xf numFmtId="165" fontId="7" fillId="3" borderId="5" xfId="1" applyNumberFormat="1" applyBorder="1"/>
    <xf numFmtId="165" fontId="7" fillId="3" borderId="12" xfId="1" applyNumberFormat="1" applyBorder="1"/>
    <xf numFmtId="165" fontId="7" fillId="3" borderId="13" xfId="1" applyNumberFormat="1" applyBorder="1"/>
    <xf numFmtId="43" fontId="10" fillId="4" borderId="9" xfId="2" applyFont="1" applyFill="1" applyBorder="1"/>
    <xf numFmtId="43" fontId="10" fillId="4" borderId="14" xfId="2" applyFont="1" applyFill="1" applyBorder="1"/>
    <xf numFmtId="0" fontId="4" fillId="0" borderId="0" xfId="0" applyFont="1" applyAlignment="1">
      <alignment horizontal="right"/>
    </xf>
    <xf numFmtId="2" fontId="11" fillId="0" borderId="0" xfId="0" applyNumberFormat="1" applyFont="1"/>
    <xf numFmtId="2" fontId="9" fillId="0" borderId="0" xfId="0" applyNumberFormat="1" applyFont="1"/>
    <xf numFmtId="2" fontId="0" fillId="0" borderId="0" xfId="0" applyNumberFormat="1"/>
    <xf numFmtId="0" fontId="12" fillId="0" borderId="0" xfId="0" applyFont="1" applyAlignment="1">
      <alignment horizontal="right"/>
    </xf>
    <xf numFmtId="0" fontId="3" fillId="0" borderId="0" xfId="0" applyFont="1"/>
    <xf numFmtId="43" fontId="0" fillId="0" borderId="0" xfId="2" applyFont="1"/>
  </cellXfs>
  <cellStyles count="3">
    <cellStyle name="Accent2" xfId="1" builtinId="33"/>
    <cellStyle name="Comma" xfId="2" builtinId="3"/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chandoo.org/wp/scheduling-variable-sources/" TargetMode="External"/><Relationship Id="rId1" Type="http://schemas.openxmlformats.org/officeDocument/2006/relationships/hyperlink" Target="https://www.mining-solutions.com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232833</xdr:colOff>
      <xdr:row>1</xdr:row>
      <xdr:rowOff>0</xdr:rowOff>
    </xdr:from>
    <xdr:to>
      <xdr:col>16</xdr:col>
      <xdr:colOff>551744</xdr:colOff>
      <xdr:row>3</xdr:row>
      <xdr:rowOff>11289</xdr:rowOff>
    </xdr:to>
    <xdr:sp macro="" textlink="">
      <xdr:nvSpPr>
        <xdr:cNvPr id="2" name="Butto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B6B89C-44BC-499F-8282-BC50553837D6}"/>
            </a:ext>
          </a:extLst>
        </xdr:cNvPr>
        <xdr:cNvSpPr/>
      </xdr:nvSpPr>
      <xdr:spPr>
        <a:xfrm>
          <a:off x="9700683" y="161925"/>
          <a:ext cx="1728611" cy="33513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Mining Solutions</a:t>
          </a:r>
        </a:p>
      </xdr:txBody>
    </xdr:sp>
    <xdr:clientData/>
  </xdr:twoCellAnchor>
  <xdr:twoCellAnchor>
    <xdr:from>
      <xdr:col>11</xdr:col>
      <xdr:colOff>409575</xdr:colOff>
      <xdr:row>1</xdr:row>
      <xdr:rowOff>2469</xdr:rowOff>
    </xdr:from>
    <xdr:to>
      <xdr:col>14</xdr:col>
      <xdr:colOff>23636</xdr:colOff>
      <xdr:row>3</xdr:row>
      <xdr:rowOff>13758</xdr:rowOff>
    </xdr:to>
    <xdr:sp macro="" textlink="">
      <xdr:nvSpPr>
        <xdr:cNvPr id="3" name="Button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09591E-A274-4A3D-9E0C-6CBD01F94CD2}"/>
            </a:ext>
          </a:extLst>
        </xdr:cNvPr>
        <xdr:cNvSpPr/>
      </xdr:nvSpPr>
      <xdr:spPr>
        <a:xfrm>
          <a:off x="7762875" y="164394"/>
          <a:ext cx="1728611" cy="33513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First Published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40"/>
  <sheetViews>
    <sheetView showGridLines="0" tabSelected="1" zoomScaleNormal="100" workbookViewId="0">
      <selection activeCell="E6" sqref="E6"/>
    </sheetView>
  </sheetViews>
  <sheetFormatPr defaultRowHeight="12.75" x14ac:dyDescent="0.2"/>
  <cols>
    <col min="1" max="1" width="1.85546875" customWidth="1"/>
    <col min="3" max="3" width="10.5703125" bestFit="1" customWidth="1"/>
    <col min="5" max="5" width="16.140625" customWidth="1"/>
    <col min="6" max="17" width="10.5703125" bestFit="1" customWidth="1"/>
  </cols>
  <sheetData>
    <row r="3" spans="2:18" x14ac:dyDescent="0.2">
      <c r="F3" s="37" t="s">
        <v>1</v>
      </c>
    </row>
    <row r="5" spans="2:18" x14ac:dyDescent="0.2">
      <c r="F5" s="11">
        <v>35431</v>
      </c>
      <c r="G5" s="11">
        <f>EDATE(F5,1)</f>
        <v>35462</v>
      </c>
      <c r="H5" s="11">
        <f t="shared" ref="H5:Q5" si="0">EDATE(G5,1)</f>
        <v>35490</v>
      </c>
      <c r="I5" s="11">
        <f t="shared" si="0"/>
        <v>35521</v>
      </c>
      <c r="J5" s="11">
        <f t="shared" si="0"/>
        <v>35551</v>
      </c>
      <c r="K5" s="11">
        <f t="shared" si="0"/>
        <v>35582</v>
      </c>
      <c r="L5" s="11">
        <f t="shared" si="0"/>
        <v>35612</v>
      </c>
      <c r="M5" s="11">
        <f t="shared" si="0"/>
        <v>35643</v>
      </c>
      <c r="N5" s="11">
        <f t="shared" si="0"/>
        <v>35674</v>
      </c>
      <c r="O5" s="11">
        <f t="shared" si="0"/>
        <v>35704</v>
      </c>
      <c r="P5" s="11">
        <f t="shared" si="0"/>
        <v>35735</v>
      </c>
      <c r="Q5" s="11">
        <f t="shared" si="0"/>
        <v>35765</v>
      </c>
    </row>
    <row r="6" spans="2:18" ht="15" x14ac:dyDescent="0.25">
      <c r="B6" s="38" t="s">
        <v>3</v>
      </c>
      <c r="F6" s="39">
        <v>40000</v>
      </c>
      <c r="G6" s="40">
        <f>MIN(40000,$C$32-SUM($F$6:F6))</f>
        <v>40000</v>
      </c>
      <c r="H6" s="40">
        <f>MIN(40000,$C$32-SUM($F$6:G6))</f>
        <v>40000</v>
      </c>
      <c r="I6" s="40">
        <v>10000</v>
      </c>
      <c r="J6" s="40">
        <v>10000</v>
      </c>
      <c r="K6" s="40">
        <v>50000</v>
      </c>
      <c r="L6" s="40">
        <v>6000</v>
      </c>
      <c r="M6" s="40">
        <v>50000</v>
      </c>
      <c r="N6" s="40">
        <f>MIN(40000,$C$32-SUM($F$6:M6))</f>
        <v>40000</v>
      </c>
      <c r="O6" s="40">
        <f>MIN(40000,$C$32-SUM($F$6:N6))</f>
        <v>40000</v>
      </c>
      <c r="P6" s="40">
        <f>MIN(40000,$C$32-SUM($F$6:O6))</f>
        <v>24000</v>
      </c>
      <c r="Q6" s="41">
        <f>MIN(40000,$C$32-SUM($F$6:P6))</f>
        <v>0</v>
      </c>
      <c r="R6" s="38"/>
    </row>
    <row r="7" spans="2:18" x14ac:dyDescent="0.2">
      <c r="B7" s="49"/>
      <c r="C7" s="49"/>
      <c r="D7" s="49"/>
      <c r="E7" s="48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2:18" x14ac:dyDescent="0.2">
      <c r="B8" s="6" t="s">
        <v>4</v>
      </c>
      <c r="C8" s="6" t="s">
        <v>0</v>
      </c>
      <c r="D8" s="6" t="s">
        <v>2</v>
      </c>
      <c r="E8" s="6"/>
      <c r="F8" s="45"/>
      <c r="R8" s="5"/>
    </row>
    <row r="9" spans="2:18" x14ac:dyDescent="0.2"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3"/>
    </row>
    <row r="10" spans="2:18" x14ac:dyDescent="0.2">
      <c r="B10" s="17">
        <v>1</v>
      </c>
      <c r="C10" s="18">
        <v>23000</v>
      </c>
      <c r="D10" s="19">
        <v>55.4</v>
      </c>
      <c r="E10" s="4"/>
      <c r="F10" s="31">
        <f>+MIN($C10-SUM($E10:E10),F$6-SUM(F$9:F9))</f>
        <v>23000</v>
      </c>
      <c r="G10" s="32">
        <f>+MIN($C10-SUM($E10:F10),G$6-SUM(G$9:G9))</f>
        <v>0</v>
      </c>
      <c r="H10" s="32">
        <f>+MIN($C10-SUM($E10:G10),H$6-SUM(H$9:H9))</f>
        <v>0</v>
      </c>
      <c r="I10" s="32">
        <f>+MIN($C10-SUM($E10:H10),I$6-SUM(I$9:I9))</f>
        <v>0</v>
      </c>
      <c r="J10" s="32">
        <f>+MIN($C10-SUM($E10:I10),J$6-SUM(J$9:J9))</f>
        <v>0</v>
      </c>
      <c r="K10" s="32">
        <f>+MIN($C10-SUM($E10:J10),K$6-SUM(K$9:K9))</f>
        <v>0</v>
      </c>
      <c r="L10" s="32">
        <f>+MIN($C10-SUM($E10:K10),L$6-SUM(L$9:L9))</f>
        <v>0</v>
      </c>
      <c r="M10" s="32">
        <f>+MIN($C10-SUM($E10:L10),M$6-SUM(M$9:M9))</f>
        <v>0</v>
      </c>
      <c r="N10" s="32">
        <f>+MIN($C10-SUM($E10:M10),N$6-SUM(N$9:N9))</f>
        <v>0</v>
      </c>
      <c r="O10" s="32">
        <f>+MIN($C10-SUM($E10:N10),O$6-SUM(O$9:O9))</f>
        <v>0</v>
      </c>
      <c r="P10" s="32">
        <f>+MIN($C10-SUM($E10:O10),P$6-SUM(P$9:P9))</f>
        <v>0</v>
      </c>
      <c r="Q10" s="33">
        <f>+MIN($C10-SUM($E10:P10),Q$6-SUM(Q$9:Q9))</f>
        <v>0</v>
      </c>
      <c r="R10" s="8"/>
    </row>
    <row r="11" spans="2:18" x14ac:dyDescent="0.2">
      <c r="B11" s="20">
        <v>2</v>
      </c>
      <c r="C11" s="21">
        <v>13000</v>
      </c>
      <c r="D11" s="22">
        <v>62.5</v>
      </c>
      <c r="E11" s="4"/>
      <c r="F11" s="31">
        <f>+MIN($C11-SUM($E11:E11),F$6-SUM(F$9:F10))</f>
        <v>13000</v>
      </c>
      <c r="G11" s="32">
        <f>+MIN($C11-SUM($E11:F11),G$6-SUM(G$9:G10))</f>
        <v>0</v>
      </c>
      <c r="H11" s="32">
        <f>+MIN($C11-SUM($E11:G11),H$6-SUM(H$9:H10))</f>
        <v>0</v>
      </c>
      <c r="I11" s="32">
        <f>+MIN($C11-SUM($E11:H11),I$6-SUM(I$9:I10))</f>
        <v>0</v>
      </c>
      <c r="J11" s="32">
        <f>+MIN($C11-SUM($E11:I11),J$6-SUM(J$9:J10))</f>
        <v>0</v>
      </c>
      <c r="K11" s="32">
        <f>+MIN($C11-SUM($E11:J11),K$6-SUM(K$9:K10))</f>
        <v>0</v>
      </c>
      <c r="L11" s="32">
        <f>+MIN($C11-SUM($E11:K11),L$6-SUM(L$9:L10))</f>
        <v>0</v>
      </c>
      <c r="M11" s="32">
        <f>+MIN($C11-SUM($E11:L11),M$6-SUM(M$9:M10))</f>
        <v>0</v>
      </c>
      <c r="N11" s="32">
        <f>+MIN($C11-SUM($E11:M11),N$6-SUM(N$9:N10))</f>
        <v>0</v>
      </c>
      <c r="O11" s="32">
        <f>+MIN($C11-SUM($E11:N11),O$6-SUM(O$9:O10))</f>
        <v>0</v>
      </c>
      <c r="P11" s="32">
        <f>+MIN($C11-SUM($E11:O11),P$6-SUM(P$9:P10))</f>
        <v>0</v>
      </c>
      <c r="Q11" s="33">
        <f>+MIN($C11-SUM($E11:P11),Q$6-SUM(Q$9:Q10))</f>
        <v>0</v>
      </c>
      <c r="R11" s="8"/>
    </row>
    <row r="12" spans="2:18" x14ac:dyDescent="0.2">
      <c r="B12" s="20">
        <v>3</v>
      </c>
      <c r="C12" s="21">
        <v>12000</v>
      </c>
      <c r="D12" s="22">
        <v>52.5</v>
      </c>
      <c r="E12" s="4"/>
      <c r="F12" s="31">
        <f>+MIN($C12-SUM($E12:E12),F$6-SUM(F$9:F11))</f>
        <v>4000</v>
      </c>
      <c r="G12" s="32">
        <f>+MIN($C12-SUM($E12:F12),G$6-SUM(G$9:G11))</f>
        <v>8000</v>
      </c>
      <c r="H12" s="32">
        <f>+MIN($C12-SUM($E12:G12),H$6-SUM(H$9:H11))</f>
        <v>0</v>
      </c>
      <c r="I12" s="32">
        <f>+MIN($C12-SUM($E12:H12),I$6-SUM(I$9:I11))</f>
        <v>0</v>
      </c>
      <c r="J12" s="32">
        <f>+MIN($C12-SUM($E12:I12),J$6-SUM(J$9:J11))</f>
        <v>0</v>
      </c>
      <c r="K12" s="32">
        <f>+MIN($C12-SUM($E12:J12),K$6-SUM(K$9:K11))</f>
        <v>0</v>
      </c>
      <c r="L12" s="32">
        <f>+MIN($C12-SUM($E12:K12),L$6-SUM(L$9:L11))</f>
        <v>0</v>
      </c>
      <c r="M12" s="32">
        <f>+MIN($C12-SUM($E12:L12),M$6-SUM(M$9:M11))</f>
        <v>0</v>
      </c>
      <c r="N12" s="32">
        <f>+MIN($C12-SUM($E12:M12),N$6-SUM(N$9:N11))</f>
        <v>0</v>
      </c>
      <c r="O12" s="32">
        <f>+MIN($C12-SUM($E12:N12),O$6-SUM(O$9:O11))</f>
        <v>0</v>
      </c>
      <c r="P12" s="32">
        <f>+MIN($C12-SUM($E12:O12),P$6-SUM(P$9:P11))</f>
        <v>0</v>
      </c>
      <c r="Q12" s="33">
        <f>+MIN($C12-SUM($E12:P12),Q$6-SUM(Q$9:Q11))</f>
        <v>0</v>
      </c>
      <c r="R12" s="8"/>
    </row>
    <row r="13" spans="2:18" x14ac:dyDescent="0.2">
      <c r="B13" s="20">
        <v>4</v>
      </c>
      <c r="C13" s="21">
        <v>20000</v>
      </c>
      <c r="D13" s="22">
        <v>58.3</v>
      </c>
      <c r="E13" s="4"/>
      <c r="F13" s="31">
        <f>+MIN($C13-SUM($E13:E13),F$6-SUM(F$9:F12))</f>
        <v>0</v>
      </c>
      <c r="G13" s="32">
        <f>+MIN($C13-SUM($E13:F13),G$6-SUM(G$9:G12))</f>
        <v>20000</v>
      </c>
      <c r="H13" s="32">
        <f>+MIN($C13-SUM($E13:G13),H$6-SUM(H$9:H12))</f>
        <v>0</v>
      </c>
      <c r="I13" s="32">
        <f>+MIN($C13-SUM($E13:H13),I$6-SUM(I$9:I12))</f>
        <v>0</v>
      </c>
      <c r="J13" s="32">
        <f>+MIN($C13-SUM($E13:I13),J$6-SUM(J$9:J12))</f>
        <v>0</v>
      </c>
      <c r="K13" s="32">
        <f>+MIN($C13-SUM($E13:J13),K$6-SUM(K$9:K12))</f>
        <v>0</v>
      </c>
      <c r="L13" s="32">
        <f>+MIN($C13-SUM($E13:K13),L$6-SUM(L$9:L12))</f>
        <v>0</v>
      </c>
      <c r="M13" s="32">
        <f>+MIN($C13-SUM($E13:L13),M$6-SUM(M$9:M12))</f>
        <v>0</v>
      </c>
      <c r="N13" s="32">
        <f>+MIN($C13-SUM($E13:M13),N$6-SUM(N$9:N12))</f>
        <v>0</v>
      </c>
      <c r="O13" s="32">
        <f>+MIN($C13-SUM($E13:N13),O$6-SUM(O$9:O12))</f>
        <v>0</v>
      </c>
      <c r="P13" s="32">
        <f>+MIN($C13-SUM($E13:O13),P$6-SUM(P$9:P12))</f>
        <v>0</v>
      </c>
      <c r="Q13" s="33">
        <f>+MIN($C13-SUM($E13:P13),Q$6-SUM(Q$9:Q12))</f>
        <v>0</v>
      </c>
      <c r="R13" s="8"/>
    </row>
    <row r="14" spans="2:18" x14ac:dyDescent="0.2">
      <c r="B14" s="20">
        <v>5</v>
      </c>
      <c r="C14" s="21">
        <v>13000</v>
      </c>
      <c r="D14" s="22">
        <v>60.7</v>
      </c>
      <c r="E14" s="4"/>
      <c r="F14" s="31">
        <f>+MIN($C14-SUM($E14:E14),F$6-SUM(F$9:F13))</f>
        <v>0</v>
      </c>
      <c r="G14" s="32">
        <f>+MIN($C14-SUM($E14:F14),G$6-SUM(G$9:G13))</f>
        <v>12000</v>
      </c>
      <c r="H14" s="32">
        <f>+MIN($C14-SUM($E14:G14),H$6-SUM(H$9:H13))</f>
        <v>1000</v>
      </c>
      <c r="I14" s="32">
        <f>+MIN($C14-SUM($E14:H14),I$6-SUM(I$9:I13))</f>
        <v>0</v>
      </c>
      <c r="J14" s="32">
        <f>+MIN($C14-SUM($E14:I14),J$6-SUM(J$9:J13))</f>
        <v>0</v>
      </c>
      <c r="K14" s="32">
        <f>+MIN($C14-SUM($E14:J14),K$6-SUM(K$9:K13))</f>
        <v>0</v>
      </c>
      <c r="L14" s="32">
        <f>+MIN($C14-SUM($E14:K14),L$6-SUM(L$9:L13))</f>
        <v>0</v>
      </c>
      <c r="M14" s="32">
        <f>+MIN($C14-SUM($E14:L14),M$6-SUM(M$9:M13))</f>
        <v>0</v>
      </c>
      <c r="N14" s="32">
        <f>+MIN($C14-SUM($E14:M14),N$6-SUM(N$9:N13))</f>
        <v>0</v>
      </c>
      <c r="O14" s="32">
        <f>+MIN($C14-SUM($E14:N14),O$6-SUM(O$9:O13))</f>
        <v>0</v>
      </c>
      <c r="P14" s="32">
        <f>+MIN($C14-SUM($E14:O14),P$6-SUM(P$9:P13))</f>
        <v>0</v>
      </c>
      <c r="Q14" s="33">
        <f>+MIN($C14-SUM($E14:P14),Q$6-SUM(Q$9:Q13))</f>
        <v>0</v>
      </c>
      <c r="R14" s="8"/>
    </row>
    <row r="15" spans="2:18" x14ac:dyDescent="0.2">
      <c r="B15" s="20">
        <v>6</v>
      </c>
      <c r="C15" s="21">
        <v>25000</v>
      </c>
      <c r="D15" s="22">
        <v>55.6</v>
      </c>
      <c r="E15" s="4"/>
      <c r="F15" s="31">
        <f>+MIN($C15-SUM($E15:E15),F$6-SUM(F$9:F14))</f>
        <v>0</v>
      </c>
      <c r="G15" s="32">
        <f>+MIN($C15-SUM($E15:F15),G$6-SUM(G$9:G14))</f>
        <v>0</v>
      </c>
      <c r="H15" s="32">
        <f>+MIN($C15-SUM($E15:G15),H$6-SUM(H$9:H14))</f>
        <v>25000</v>
      </c>
      <c r="I15" s="32">
        <f>+MIN($C15-SUM($E15:H15),I$6-SUM(I$9:I14))</f>
        <v>0</v>
      </c>
      <c r="J15" s="32">
        <f>+MIN($C15-SUM($E15:I15),J$6-SUM(J$9:J14))</f>
        <v>0</v>
      </c>
      <c r="K15" s="32">
        <f>+MIN($C15-SUM($E15:J15),K$6-SUM(K$9:K14))</f>
        <v>0</v>
      </c>
      <c r="L15" s="32">
        <f>+MIN($C15-SUM($E15:K15),L$6-SUM(L$9:L14))</f>
        <v>0</v>
      </c>
      <c r="M15" s="32">
        <f>+MIN($C15-SUM($E15:L15),M$6-SUM(M$9:M14))</f>
        <v>0</v>
      </c>
      <c r="N15" s="32">
        <f>+MIN($C15-SUM($E15:M15),N$6-SUM(N$9:N14))</f>
        <v>0</v>
      </c>
      <c r="O15" s="32">
        <f>+MIN($C15-SUM($E15:N15),O$6-SUM(O$9:O14))</f>
        <v>0</v>
      </c>
      <c r="P15" s="32">
        <f>+MIN($C15-SUM($E15:O15),P$6-SUM(P$9:P14))</f>
        <v>0</v>
      </c>
      <c r="Q15" s="33">
        <f>+MIN($C15-SUM($E15:P15),Q$6-SUM(Q$9:Q14))</f>
        <v>0</v>
      </c>
      <c r="R15" s="8"/>
    </row>
    <row r="16" spans="2:18" x14ac:dyDescent="0.2">
      <c r="B16" s="20">
        <v>7</v>
      </c>
      <c r="C16" s="21">
        <v>10000</v>
      </c>
      <c r="D16" s="22">
        <v>60.1</v>
      </c>
      <c r="E16" s="4"/>
      <c r="F16" s="31">
        <f>+MIN($C16-SUM($E16:E16),F$6-SUM(F$9:F15))</f>
        <v>0</v>
      </c>
      <c r="G16" s="32">
        <f>+MIN($C16-SUM($E16:F16),G$6-SUM(G$9:G15))</f>
        <v>0</v>
      </c>
      <c r="H16" s="32">
        <f>+MIN($C16-SUM($E16:G16),H$6-SUM(H$9:H15))</f>
        <v>10000</v>
      </c>
      <c r="I16" s="32">
        <f>+MIN($C16-SUM($E16:H16),I$6-SUM(I$9:I15))</f>
        <v>0</v>
      </c>
      <c r="J16" s="32">
        <f>+MIN($C16-SUM($E16:I16),J$6-SUM(J$9:J15))</f>
        <v>0</v>
      </c>
      <c r="K16" s="32">
        <f>+MIN($C16-SUM($E16:J16),K$6-SUM(K$9:K15))</f>
        <v>0</v>
      </c>
      <c r="L16" s="32">
        <f>+MIN($C16-SUM($E16:K16),L$6-SUM(L$9:L15))</f>
        <v>0</v>
      </c>
      <c r="M16" s="32">
        <f>+MIN($C16-SUM($E16:L16),M$6-SUM(M$9:M15))</f>
        <v>0</v>
      </c>
      <c r="N16" s="32">
        <f>+MIN($C16-SUM($E16:M16),N$6-SUM(N$9:N15))</f>
        <v>0</v>
      </c>
      <c r="O16" s="32">
        <f>+MIN($C16-SUM($E16:N16),O$6-SUM(O$9:O15))</f>
        <v>0</v>
      </c>
      <c r="P16" s="32">
        <f>+MIN($C16-SUM($E16:O16),P$6-SUM(P$9:P15))</f>
        <v>0</v>
      </c>
      <c r="Q16" s="33">
        <f>+MIN($C16-SUM($E16:P16),Q$6-SUM(Q$9:Q15))</f>
        <v>0</v>
      </c>
      <c r="R16" s="8"/>
    </row>
    <row r="17" spans="2:18" x14ac:dyDescent="0.2">
      <c r="B17" s="20">
        <v>8</v>
      </c>
      <c r="C17" s="21">
        <v>6000</v>
      </c>
      <c r="D17" s="22">
        <v>63.4</v>
      </c>
      <c r="E17" s="4"/>
      <c r="F17" s="31">
        <f>+MIN($C17-SUM($E17:E17),F$6-SUM(F$9:F16))</f>
        <v>0</v>
      </c>
      <c r="G17" s="32">
        <f>+MIN($C17-SUM($E17:F17),G$6-SUM(G$9:G16))</f>
        <v>0</v>
      </c>
      <c r="H17" s="32">
        <f>+MIN($C17-SUM($E17:G17),H$6-SUM(H$9:H16))</f>
        <v>4000</v>
      </c>
      <c r="I17" s="32">
        <f>+MIN($C17-SUM($E17:H17),I$6-SUM(I$9:I16))</f>
        <v>2000</v>
      </c>
      <c r="J17" s="32">
        <f>+MIN($C17-SUM($E17:I17),J$6-SUM(J$9:J16))</f>
        <v>0</v>
      </c>
      <c r="K17" s="32">
        <f>+MIN($C17-SUM($E17:J17),K$6-SUM(K$9:K16))</f>
        <v>0</v>
      </c>
      <c r="L17" s="32">
        <f>+MIN($C17-SUM($E17:K17),L$6-SUM(L$9:L16))</f>
        <v>0</v>
      </c>
      <c r="M17" s="32">
        <f>+MIN($C17-SUM($E17:L17),M$6-SUM(M$9:M16))</f>
        <v>0</v>
      </c>
      <c r="N17" s="32">
        <f>+MIN($C17-SUM($E17:M17),N$6-SUM(N$9:N16))</f>
        <v>0</v>
      </c>
      <c r="O17" s="32">
        <f>+MIN($C17-SUM($E17:N17),O$6-SUM(O$9:O16))</f>
        <v>0</v>
      </c>
      <c r="P17" s="32">
        <f>+MIN($C17-SUM($E17:O17),P$6-SUM(P$9:P16))</f>
        <v>0</v>
      </c>
      <c r="Q17" s="33">
        <f>+MIN($C17-SUM($E17:P17),Q$6-SUM(Q$9:Q16))</f>
        <v>0</v>
      </c>
      <c r="R17" s="8"/>
    </row>
    <row r="18" spans="2:18" x14ac:dyDescent="0.2">
      <c r="B18" s="20">
        <v>9</v>
      </c>
      <c r="C18" s="21">
        <v>21000</v>
      </c>
      <c r="D18" s="22">
        <v>54</v>
      </c>
      <c r="E18" s="4"/>
      <c r="F18" s="31">
        <f>+MIN($C18-SUM($E18:E18),F$6-SUM(F$9:F17))</f>
        <v>0</v>
      </c>
      <c r="G18" s="32">
        <f>+MIN($C18-SUM($E18:F18),G$6-SUM(G$9:G17))</f>
        <v>0</v>
      </c>
      <c r="H18" s="32">
        <f>+MIN($C18-SUM($E18:G18),H$6-SUM(H$9:H17))</f>
        <v>0</v>
      </c>
      <c r="I18" s="32">
        <f>+MIN($C18-SUM($E18:H18),I$6-SUM(I$9:I17))</f>
        <v>8000</v>
      </c>
      <c r="J18" s="32">
        <f>+MIN($C18-SUM($E18:I18),J$6-SUM(J$9:J17))</f>
        <v>10000</v>
      </c>
      <c r="K18" s="32">
        <f>+MIN($C18-SUM($E18:J18),K$6-SUM(K$9:K17))</f>
        <v>3000</v>
      </c>
      <c r="L18" s="32">
        <f>+MIN($C18-SUM($E18:K18),L$6-SUM(L$9:L17))</f>
        <v>0</v>
      </c>
      <c r="M18" s="32">
        <f>+MIN($C18-SUM($E18:L18),M$6-SUM(M$9:M17))</f>
        <v>0</v>
      </c>
      <c r="N18" s="32">
        <f>+MIN($C18-SUM($E18:M18),N$6-SUM(N$9:N17))</f>
        <v>0</v>
      </c>
      <c r="O18" s="32">
        <f>+MIN($C18-SUM($E18:N18),O$6-SUM(O$9:O17))</f>
        <v>0</v>
      </c>
      <c r="P18" s="32">
        <f>+MIN($C18-SUM($E18:O18),P$6-SUM(P$9:P17))</f>
        <v>0</v>
      </c>
      <c r="Q18" s="33">
        <f>+MIN($C18-SUM($E18:P18),Q$6-SUM(Q$9:Q17))</f>
        <v>0</v>
      </c>
      <c r="R18" s="8"/>
    </row>
    <row r="19" spans="2:18" x14ac:dyDescent="0.2">
      <c r="B19" s="20">
        <v>10</v>
      </c>
      <c r="C19" s="21">
        <v>11000</v>
      </c>
      <c r="D19" s="22">
        <v>60.7</v>
      </c>
      <c r="E19" s="4"/>
      <c r="F19" s="31">
        <f>+MIN($C19-SUM($E19:E19),F$6-SUM(F$9:F18))</f>
        <v>0</v>
      </c>
      <c r="G19" s="32">
        <f>+MIN($C19-SUM($E19:F19),G$6-SUM(G$9:G18))</f>
        <v>0</v>
      </c>
      <c r="H19" s="32">
        <f>+MIN($C19-SUM($E19:G19),H$6-SUM(H$9:H18))</f>
        <v>0</v>
      </c>
      <c r="I19" s="32">
        <f>+MIN($C19-SUM($E19:H19),I$6-SUM(I$9:I18))</f>
        <v>0</v>
      </c>
      <c r="J19" s="32">
        <f>+MIN($C19-SUM($E19:I19),J$6-SUM(J$9:J18))</f>
        <v>0</v>
      </c>
      <c r="K19" s="32">
        <f>+MIN($C19-SUM($E19:J19),K$6-SUM(K$9:K18))</f>
        <v>11000</v>
      </c>
      <c r="L19" s="32">
        <f>+MIN($C19-SUM($E19:K19),L$6-SUM(L$9:L18))</f>
        <v>0</v>
      </c>
      <c r="M19" s="32">
        <f>+MIN($C19-SUM($E19:L19),M$6-SUM(M$9:M18))</f>
        <v>0</v>
      </c>
      <c r="N19" s="32">
        <f>+MIN($C19-SUM($E19:M19),N$6-SUM(N$9:N18))</f>
        <v>0</v>
      </c>
      <c r="O19" s="32">
        <f>+MIN($C19-SUM($E19:N19),O$6-SUM(O$9:O18))</f>
        <v>0</v>
      </c>
      <c r="P19" s="32">
        <f>+MIN($C19-SUM($E19:O19),P$6-SUM(P$9:P18))</f>
        <v>0</v>
      </c>
      <c r="Q19" s="33">
        <f>+MIN($C19-SUM($E19:P19),Q$6-SUM(Q$9:Q18))</f>
        <v>0</v>
      </c>
      <c r="R19" s="8"/>
    </row>
    <row r="20" spans="2:18" x14ac:dyDescent="0.2">
      <c r="B20" s="20">
        <v>11</v>
      </c>
      <c r="C20" s="21">
        <v>2000</v>
      </c>
      <c r="D20" s="22">
        <v>58.4</v>
      </c>
      <c r="E20" s="4"/>
      <c r="F20" s="31">
        <f>+MIN($C20-SUM($E20:E20),F$6-SUM(F$9:F19))</f>
        <v>0</v>
      </c>
      <c r="G20" s="32">
        <f>+MIN($C20-SUM($E20:F20),G$6-SUM(G$9:G19))</f>
        <v>0</v>
      </c>
      <c r="H20" s="32">
        <f>+MIN($C20-SUM($E20:G20),H$6-SUM(H$9:H19))</f>
        <v>0</v>
      </c>
      <c r="I20" s="32">
        <f>+MIN($C20-SUM($E20:H20),I$6-SUM(I$9:I19))</f>
        <v>0</v>
      </c>
      <c r="J20" s="32">
        <f>+MIN($C20-SUM($E20:I20),J$6-SUM(J$9:J19))</f>
        <v>0</v>
      </c>
      <c r="K20" s="32">
        <f>+MIN($C20-SUM($E20:J20),K$6-SUM(K$9:K19))</f>
        <v>2000</v>
      </c>
      <c r="L20" s="32">
        <f>+MIN($C20-SUM($E20:K20),L$6-SUM(L$9:L19))</f>
        <v>0</v>
      </c>
      <c r="M20" s="32">
        <f>+MIN($C20-SUM($E20:L20),M$6-SUM(M$9:M19))</f>
        <v>0</v>
      </c>
      <c r="N20" s="32">
        <f>+MIN($C20-SUM($E20:M20),N$6-SUM(N$9:N19))</f>
        <v>0</v>
      </c>
      <c r="O20" s="32">
        <f>+MIN($C20-SUM($E20:N20),O$6-SUM(O$9:O19))</f>
        <v>0</v>
      </c>
      <c r="P20" s="32">
        <f>+MIN($C20-SUM($E20:O20),P$6-SUM(P$9:P19))</f>
        <v>0</v>
      </c>
      <c r="Q20" s="33">
        <f>+MIN($C20-SUM($E20:P20),Q$6-SUM(Q$9:Q19))</f>
        <v>0</v>
      </c>
      <c r="R20" s="8"/>
    </row>
    <row r="21" spans="2:18" x14ac:dyDescent="0.2">
      <c r="B21" s="20">
        <v>12</v>
      </c>
      <c r="C21" s="21">
        <v>14000</v>
      </c>
      <c r="D21" s="22">
        <v>58.9</v>
      </c>
      <c r="E21" s="4"/>
      <c r="F21" s="31">
        <f>+MIN($C21-SUM($E21:E21),F$6-SUM(F$9:F20))</f>
        <v>0</v>
      </c>
      <c r="G21" s="32">
        <f>+MIN($C21-SUM($E21:F21),G$6-SUM(G$9:G20))</f>
        <v>0</v>
      </c>
      <c r="H21" s="32">
        <f>+MIN($C21-SUM($E21:G21),H$6-SUM(H$9:H20))</f>
        <v>0</v>
      </c>
      <c r="I21" s="32">
        <f>+MIN($C21-SUM($E21:H21),I$6-SUM(I$9:I20))</f>
        <v>0</v>
      </c>
      <c r="J21" s="32">
        <f>+MIN($C21-SUM($E21:I21),J$6-SUM(J$9:J20))</f>
        <v>0</v>
      </c>
      <c r="K21" s="32">
        <f>+MIN($C21-SUM($E21:J21),K$6-SUM(K$9:K20))</f>
        <v>14000</v>
      </c>
      <c r="L21" s="32">
        <f>+MIN($C21-SUM($E21:K21),L$6-SUM(L$9:L20))</f>
        <v>0</v>
      </c>
      <c r="M21" s="32">
        <f>+MIN($C21-SUM($E21:L21),M$6-SUM(M$9:M20))</f>
        <v>0</v>
      </c>
      <c r="N21" s="32">
        <f>+MIN($C21-SUM($E21:M21),N$6-SUM(N$9:N20))</f>
        <v>0</v>
      </c>
      <c r="O21" s="32">
        <f>+MIN($C21-SUM($E21:N21),O$6-SUM(O$9:O20))</f>
        <v>0</v>
      </c>
      <c r="P21" s="32">
        <f>+MIN($C21-SUM($E21:O21),P$6-SUM(P$9:P20))</f>
        <v>0</v>
      </c>
      <c r="Q21" s="33">
        <f>+MIN($C21-SUM($E21:P21),Q$6-SUM(Q$9:Q20))</f>
        <v>0</v>
      </c>
      <c r="R21" s="8"/>
    </row>
    <row r="22" spans="2:18" x14ac:dyDescent="0.2">
      <c r="B22" s="20">
        <v>13</v>
      </c>
      <c r="C22" s="21">
        <v>6000</v>
      </c>
      <c r="D22" s="22">
        <v>62.5</v>
      </c>
      <c r="E22" s="4"/>
      <c r="F22" s="31">
        <f>+MIN($C22-SUM($E22:E22),F$6-SUM(F$9:F21))</f>
        <v>0</v>
      </c>
      <c r="G22" s="32">
        <f>+MIN($C22-SUM($E22:F22),G$6-SUM(G$9:G21))</f>
        <v>0</v>
      </c>
      <c r="H22" s="32">
        <f>+MIN($C22-SUM($E22:G22),H$6-SUM(H$9:H21))</f>
        <v>0</v>
      </c>
      <c r="I22" s="32">
        <f>+MIN($C22-SUM($E22:H22),I$6-SUM(I$9:I21))</f>
        <v>0</v>
      </c>
      <c r="J22" s="32">
        <f>+MIN($C22-SUM($E22:I22),J$6-SUM(J$9:J21))</f>
        <v>0</v>
      </c>
      <c r="K22" s="32">
        <f>+MIN($C22-SUM($E22:J22),K$6-SUM(K$9:K21))</f>
        <v>6000</v>
      </c>
      <c r="L22" s="32">
        <f>+MIN($C22-SUM($E22:K22),L$6-SUM(L$9:L21))</f>
        <v>0</v>
      </c>
      <c r="M22" s="32">
        <f>+MIN($C22-SUM($E22:L22),M$6-SUM(M$9:M21))</f>
        <v>0</v>
      </c>
      <c r="N22" s="32">
        <f>+MIN($C22-SUM($E22:M22),N$6-SUM(N$9:N21))</f>
        <v>0</v>
      </c>
      <c r="O22" s="32">
        <f>+MIN($C22-SUM($E22:N22),O$6-SUM(O$9:O21))</f>
        <v>0</v>
      </c>
      <c r="P22" s="32">
        <f>+MIN($C22-SUM($E22:O22),P$6-SUM(P$9:P21))</f>
        <v>0</v>
      </c>
      <c r="Q22" s="33">
        <f>+MIN($C22-SUM($E22:P22),Q$6-SUM(Q$9:Q21))</f>
        <v>0</v>
      </c>
      <c r="R22" s="8"/>
    </row>
    <row r="23" spans="2:18" x14ac:dyDescent="0.2">
      <c r="B23" s="20">
        <v>14</v>
      </c>
      <c r="C23" s="21">
        <v>24000</v>
      </c>
      <c r="D23" s="22">
        <v>60.9</v>
      </c>
      <c r="E23" s="4"/>
      <c r="F23" s="31">
        <f>+MIN($C23-SUM($E23:E23),F$6-SUM(F$9:F22))</f>
        <v>0</v>
      </c>
      <c r="G23" s="32">
        <f>+MIN($C23-SUM($E23:F23),G$6-SUM(G$9:G22))</f>
        <v>0</v>
      </c>
      <c r="H23" s="32">
        <f>+MIN($C23-SUM($E23:G23),H$6-SUM(H$9:H22))</f>
        <v>0</v>
      </c>
      <c r="I23" s="32">
        <f>+MIN($C23-SUM($E23:H23),I$6-SUM(I$9:I22))</f>
        <v>0</v>
      </c>
      <c r="J23" s="32">
        <f>+MIN($C23-SUM($E23:I23),J$6-SUM(J$9:J22))</f>
        <v>0</v>
      </c>
      <c r="K23" s="32">
        <f>+MIN($C23-SUM($E23:J23),K$6-SUM(K$9:K22))</f>
        <v>14000</v>
      </c>
      <c r="L23" s="32">
        <f>+MIN($C23-SUM($E23:K23),L$6-SUM(L$9:L22))</f>
        <v>6000</v>
      </c>
      <c r="M23" s="32">
        <f>+MIN($C23-SUM($E23:L23),M$6-SUM(M$9:M22))</f>
        <v>4000</v>
      </c>
      <c r="N23" s="32">
        <f>+MIN($C23-SUM($E23:M23),N$6-SUM(N$9:N22))</f>
        <v>0</v>
      </c>
      <c r="O23" s="32">
        <f>+MIN($C23-SUM($E23:N23),O$6-SUM(O$9:O22))</f>
        <v>0</v>
      </c>
      <c r="P23" s="32">
        <f>+MIN($C23-SUM($E23:O23),P$6-SUM(P$9:P22))</f>
        <v>0</v>
      </c>
      <c r="Q23" s="33">
        <f>+MIN($C23-SUM($E23:P23),Q$6-SUM(Q$9:Q22))</f>
        <v>0</v>
      </c>
      <c r="R23" s="8"/>
    </row>
    <row r="24" spans="2:18" x14ac:dyDescent="0.2">
      <c r="B24" s="20">
        <v>15</v>
      </c>
      <c r="C24" s="21">
        <v>22000</v>
      </c>
      <c r="D24" s="22">
        <v>58.5</v>
      </c>
      <c r="E24" s="4"/>
      <c r="F24" s="31">
        <f>+MIN($C24-SUM($E24:E24),F$6-SUM(F$9:F23))</f>
        <v>0</v>
      </c>
      <c r="G24" s="32">
        <f>+MIN($C24-SUM($E24:F24),G$6-SUM(G$9:G23))</f>
        <v>0</v>
      </c>
      <c r="H24" s="32">
        <f>+MIN($C24-SUM($E24:G24),H$6-SUM(H$9:H23))</f>
        <v>0</v>
      </c>
      <c r="I24" s="32">
        <f>+MIN($C24-SUM($E24:H24),I$6-SUM(I$9:I23))</f>
        <v>0</v>
      </c>
      <c r="J24" s="32">
        <f>+MIN($C24-SUM($E24:I24),J$6-SUM(J$9:J23))</f>
        <v>0</v>
      </c>
      <c r="K24" s="32">
        <f>+MIN($C24-SUM($E24:J24),K$6-SUM(K$9:K23))</f>
        <v>0</v>
      </c>
      <c r="L24" s="32">
        <f>+MIN($C24-SUM($E24:K24),L$6-SUM(L$9:L23))</f>
        <v>0</v>
      </c>
      <c r="M24" s="32">
        <f>+MIN($C24-SUM($E24:L24),M$6-SUM(M$9:M23))</f>
        <v>22000</v>
      </c>
      <c r="N24" s="32">
        <f>+MIN($C24-SUM($E24:M24),N$6-SUM(N$9:N23))</f>
        <v>0</v>
      </c>
      <c r="O24" s="32">
        <f>+MIN($C24-SUM($E24:N24),O$6-SUM(O$9:O23))</f>
        <v>0</v>
      </c>
      <c r="P24" s="32">
        <f>+MIN($C24-SUM($E24:O24),P$6-SUM(P$9:P23))</f>
        <v>0</v>
      </c>
      <c r="Q24" s="33">
        <f>+MIN($C24-SUM($E24:P24),Q$6-SUM(Q$9:Q23))</f>
        <v>0</v>
      </c>
      <c r="R24" s="8"/>
    </row>
    <row r="25" spans="2:18" x14ac:dyDescent="0.2">
      <c r="B25" s="20">
        <v>16</v>
      </c>
      <c r="C25" s="21">
        <v>29000</v>
      </c>
      <c r="D25" s="22">
        <v>61.7</v>
      </c>
      <c r="E25" s="4"/>
      <c r="F25" s="31">
        <f>+MIN($C25-SUM($E25:E25),F$6-SUM(F$9:F24))</f>
        <v>0</v>
      </c>
      <c r="G25" s="32">
        <f>+MIN($C25-SUM($E25:F25),G$6-SUM(G$9:G24))</f>
        <v>0</v>
      </c>
      <c r="H25" s="32">
        <f>+MIN($C25-SUM($E25:G25),H$6-SUM(H$9:H24))</f>
        <v>0</v>
      </c>
      <c r="I25" s="32">
        <f>+MIN($C25-SUM($E25:H25),I$6-SUM(I$9:I24))</f>
        <v>0</v>
      </c>
      <c r="J25" s="32">
        <f>+MIN($C25-SUM($E25:I25),J$6-SUM(J$9:J24))</f>
        <v>0</v>
      </c>
      <c r="K25" s="32">
        <f>+MIN($C25-SUM($E25:J25),K$6-SUM(K$9:K24))</f>
        <v>0</v>
      </c>
      <c r="L25" s="32">
        <f>+MIN($C25-SUM($E25:K25),L$6-SUM(L$9:L24))</f>
        <v>0</v>
      </c>
      <c r="M25" s="32">
        <f>+MIN($C25-SUM($E25:L25),M$6-SUM(M$9:M24))</f>
        <v>24000</v>
      </c>
      <c r="N25" s="32">
        <f>+MIN($C25-SUM($E25:M25),N$6-SUM(N$9:N24))</f>
        <v>5000</v>
      </c>
      <c r="O25" s="32">
        <f>+MIN($C25-SUM($E25:N25),O$6-SUM(O$9:O24))</f>
        <v>0</v>
      </c>
      <c r="P25" s="32">
        <f>+MIN($C25-SUM($E25:O25),P$6-SUM(P$9:P24))</f>
        <v>0</v>
      </c>
      <c r="Q25" s="33">
        <f>+MIN($C25-SUM($E25:P25),Q$6-SUM(Q$9:Q24))</f>
        <v>0</v>
      </c>
      <c r="R25" s="8"/>
    </row>
    <row r="26" spans="2:18" x14ac:dyDescent="0.2">
      <c r="B26" s="20">
        <v>17</v>
      </c>
      <c r="C26" s="21">
        <v>10000</v>
      </c>
      <c r="D26" s="22">
        <v>62.6</v>
      </c>
      <c r="E26" s="4"/>
      <c r="F26" s="31">
        <f>+MIN($C26-SUM($E26:E26),F$6-SUM(F$9:F25))</f>
        <v>0</v>
      </c>
      <c r="G26" s="32">
        <f>+MIN($C26-SUM($E26:F26),G$6-SUM(G$9:G25))</f>
        <v>0</v>
      </c>
      <c r="H26" s="32">
        <f>+MIN($C26-SUM($E26:G26),H$6-SUM(H$9:H25))</f>
        <v>0</v>
      </c>
      <c r="I26" s="32">
        <f>+MIN($C26-SUM($E26:H26),I$6-SUM(I$9:I25))</f>
        <v>0</v>
      </c>
      <c r="J26" s="32">
        <f>+MIN($C26-SUM($E26:I26),J$6-SUM(J$9:J25))</f>
        <v>0</v>
      </c>
      <c r="K26" s="32">
        <f>+MIN($C26-SUM($E26:J26),K$6-SUM(K$9:K25))</f>
        <v>0</v>
      </c>
      <c r="L26" s="32">
        <f>+MIN($C26-SUM($E26:K26),L$6-SUM(L$9:L25))</f>
        <v>0</v>
      </c>
      <c r="M26" s="32">
        <f>+MIN($C26-SUM($E26:L26),M$6-SUM(M$9:M25))</f>
        <v>0</v>
      </c>
      <c r="N26" s="32">
        <f>+MIN($C26-SUM($E26:M26),N$6-SUM(N$9:N25))</f>
        <v>10000</v>
      </c>
      <c r="O26" s="32">
        <f>+MIN($C26-SUM($E26:N26),O$6-SUM(O$9:O25))</f>
        <v>0</v>
      </c>
      <c r="P26" s="32">
        <f>+MIN($C26-SUM($E26:O26),P$6-SUM(P$9:P25))</f>
        <v>0</v>
      </c>
      <c r="Q26" s="33">
        <f>+MIN($C26-SUM($E26:P26),Q$6-SUM(Q$9:Q25))</f>
        <v>0</v>
      </c>
      <c r="R26" s="8"/>
    </row>
    <row r="27" spans="2:18" x14ac:dyDescent="0.2">
      <c r="B27" s="20">
        <v>18</v>
      </c>
      <c r="C27" s="21">
        <v>25000</v>
      </c>
      <c r="D27" s="22">
        <v>62.9</v>
      </c>
      <c r="E27" s="4"/>
      <c r="F27" s="31">
        <f>+MIN($C27-SUM($E27:E27),F$6-SUM(F$9:F26))</f>
        <v>0</v>
      </c>
      <c r="G27" s="32">
        <f>+MIN($C27-SUM($E27:F27),G$6-SUM(G$9:G26))</f>
        <v>0</v>
      </c>
      <c r="H27" s="32">
        <f>+MIN($C27-SUM($E27:G27),H$6-SUM(H$9:H26))</f>
        <v>0</v>
      </c>
      <c r="I27" s="32">
        <f>+MIN($C27-SUM($E27:H27),I$6-SUM(I$9:I26))</f>
        <v>0</v>
      </c>
      <c r="J27" s="32">
        <f>+MIN($C27-SUM($E27:I27),J$6-SUM(J$9:J26))</f>
        <v>0</v>
      </c>
      <c r="K27" s="32">
        <f>+MIN($C27-SUM($E27:J27),K$6-SUM(K$9:K26))</f>
        <v>0</v>
      </c>
      <c r="L27" s="32">
        <f>+MIN($C27-SUM($E27:K27),L$6-SUM(L$9:L26))</f>
        <v>0</v>
      </c>
      <c r="M27" s="32">
        <f>+MIN($C27-SUM($E27:L27),M$6-SUM(M$9:M26))</f>
        <v>0</v>
      </c>
      <c r="N27" s="32">
        <f>+MIN($C27-SUM($E27:M27),N$6-SUM(N$9:N26))</f>
        <v>25000</v>
      </c>
      <c r="O27" s="32">
        <f>+MIN($C27-SUM($E27:N27),O$6-SUM(O$9:O26))</f>
        <v>0</v>
      </c>
      <c r="P27" s="32">
        <f>+MIN($C27-SUM($E27:O27),P$6-SUM(P$9:P26))</f>
        <v>0</v>
      </c>
      <c r="Q27" s="33">
        <f>+MIN($C27-SUM($E27:P27),Q$6-SUM(Q$9:Q26))</f>
        <v>0</v>
      </c>
      <c r="R27" s="8"/>
    </row>
    <row r="28" spans="2:18" x14ac:dyDescent="0.2">
      <c r="B28" s="20">
        <v>19</v>
      </c>
      <c r="C28" s="21">
        <v>13000</v>
      </c>
      <c r="D28" s="22">
        <v>56.2</v>
      </c>
      <c r="E28" s="4"/>
      <c r="F28" s="31">
        <f>+MIN($C28-SUM($E28:E28),F$6-SUM(F$9:F27))</f>
        <v>0</v>
      </c>
      <c r="G28" s="32">
        <f>+MIN($C28-SUM($E28:F28),G$6-SUM(G$9:G27))</f>
        <v>0</v>
      </c>
      <c r="H28" s="32">
        <f>+MIN($C28-SUM($E28:G28),H$6-SUM(H$9:H27))</f>
        <v>0</v>
      </c>
      <c r="I28" s="32">
        <f>+MIN($C28-SUM($E28:H28),I$6-SUM(I$9:I27))</f>
        <v>0</v>
      </c>
      <c r="J28" s="32">
        <f>+MIN($C28-SUM($E28:I28),J$6-SUM(J$9:J27))</f>
        <v>0</v>
      </c>
      <c r="K28" s="32">
        <f>+MIN($C28-SUM($E28:J28),K$6-SUM(K$9:K27))</f>
        <v>0</v>
      </c>
      <c r="L28" s="32">
        <f>+MIN($C28-SUM($E28:K28),L$6-SUM(L$9:L27))</f>
        <v>0</v>
      </c>
      <c r="M28" s="32">
        <f>+MIN($C28-SUM($E28:L28),M$6-SUM(M$9:M27))</f>
        <v>0</v>
      </c>
      <c r="N28" s="32">
        <f>+MIN($C28-SUM($E28:M28),N$6-SUM(N$9:N27))</f>
        <v>0</v>
      </c>
      <c r="O28" s="32">
        <f>+MIN($C28-SUM($E28:N28),O$6-SUM(O$9:O27))</f>
        <v>13000</v>
      </c>
      <c r="P28" s="32">
        <f>+MIN($C28-SUM($E28:O28),P$6-SUM(P$9:P27))</f>
        <v>0</v>
      </c>
      <c r="Q28" s="33">
        <f>+MIN($C28-SUM($E28:P28),Q$6-SUM(Q$9:Q27))</f>
        <v>0</v>
      </c>
      <c r="R28" s="8"/>
    </row>
    <row r="29" spans="2:18" x14ac:dyDescent="0.2">
      <c r="B29" s="20">
        <v>20</v>
      </c>
      <c r="C29" s="21">
        <v>23000</v>
      </c>
      <c r="D29" s="22">
        <v>56.2</v>
      </c>
      <c r="E29" s="4"/>
      <c r="F29" s="31">
        <f>+MIN($C29-SUM($E29:E29),F$6-SUM(F$9:F28))</f>
        <v>0</v>
      </c>
      <c r="G29" s="32">
        <f>+MIN($C29-SUM($E29:F29),G$6-SUM(G$9:G28))</f>
        <v>0</v>
      </c>
      <c r="H29" s="32">
        <f>+MIN($C29-SUM($E29:G29),H$6-SUM(H$9:H28))</f>
        <v>0</v>
      </c>
      <c r="I29" s="32">
        <f>+MIN($C29-SUM($E29:H29),I$6-SUM(I$9:I28))</f>
        <v>0</v>
      </c>
      <c r="J29" s="32">
        <f>+MIN($C29-SUM($E29:I29),J$6-SUM(J$9:J28))</f>
        <v>0</v>
      </c>
      <c r="K29" s="32">
        <f>+MIN($C29-SUM($E29:J29),K$6-SUM(K$9:K28))</f>
        <v>0</v>
      </c>
      <c r="L29" s="32">
        <f>+MIN($C29-SUM($E29:K29),L$6-SUM(L$9:L28))</f>
        <v>0</v>
      </c>
      <c r="M29" s="32">
        <f>+MIN($C29-SUM($E29:L29),M$6-SUM(M$9:M28))</f>
        <v>0</v>
      </c>
      <c r="N29" s="32">
        <f>+MIN($C29-SUM($E29:M29),N$6-SUM(N$9:N28))</f>
        <v>0</v>
      </c>
      <c r="O29" s="32">
        <f>+MIN($C29-SUM($E29:N29),O$6-SUM(O$9:O28))</f>
        <v>23000</v>
      </c>
      <c r="P29" s="32">
        <f>+MIN($C29-SUM($E29:O29),P$6-SUM(P$9:P28))</f>
        <v>0</v>
      </c>
      <c r="Q29" s="33">
        <f>+MIN($C29-SUM($E29:P29),Q$6-SUM(Q$9:Q28))</f>
        <v>0</v>
      </c>
      <c r="R29" s="8"/>
    </row>
    <row r="30" spans="2:18" x14ac:dyDescent="0.2">
      <c r="B30" s="20">
        <v>21</v>
      </c>
      <c r="C30" s="21">
        <v>15000</v>
      </c>
      <c r="D30" s="22">
        <v>54.3</v>
      </c>
      <c r="E30" s="4"/>
      <c r="F30" s="31">
        <f>+MIN($C30-SUM($E30:E30),F$6-SUM(F$9:F29))</f>
        <v>0</v>
      </c>
      <c r="G30" s="32">
        <f>+MIN($C30-SUM($E30:F30),G$6-SUM(G$9:G29))</f>
        <v>0</v>
      </c>
      <c r="H30" s="32">
        <f>+MIN($C30-SUM($E30:G30),H$6-SUM(H$9:H29))</f>
        <v>0</v>
      </c>
      <c r="I30" s="32">
        <f>+MIN($C30-SUM($E30:H30),I$6-SUM(I$9:I29))</f>
        <v>0</v>
      </c>
      <c r="J30" s="32">
        <f>+MIN($C30-SUM($E30:I30),J$6-SUM(J$9:J29))</f>
        <v>0</v>
      </c>
      <c r="K30" s="32">
        <f>+MIN($C30-SUM($E30:J30),K$6-SUM(K$9:K29))</f>
        <v>0</v>
      </c>
      <c r="L30" s="32">
        <f>+MIN($C30-SUM($E30:K30),L$6-SUM(L$9:L29))</f>
        <v>0</v>
      </c>
      <c r="M30" s="32">
        <f>+MIN($C30-SUM($E30:L30),M$6-SUM(M$9:M29))</f>
        <v>0</v>
      </c>
      <c r="N30" s="32">
        <f>+MIN($C30-SUM($E30:M30),N$6-SUM(N$9:N29))</f>
        <v>0</v>
      </c>
      <c r="O30" s="32">
        <f>+MIN($C30-SUM($E30:N30),O$6-SUM(O$9:O29))</f>
        <v>4000</v>
      </c>
      <c r="P30" s="32">
        <f>+MIN($C30-SUM($E30:O30),P$6-SUM(P$9:P29))</f>
        <v>11000</v>
      </c>
      <c r="Q30" s="33">
        <f>+MIN($C30-SUM($E30:P30),Q$6-SUM(Q$9:Q29))</f>
        <v>0</v>
      </c>
      <c r="R30" s="8"/>
    </row>
    <row r="31" spans="2:18" x14ac:dyDescent="0.2">
      <c r="B31" s="23">
        <v>22</v>
      </c>
      <c r="C31" s="24">
        <v>13000</v>
      </c>
      <c r="D31" s="25">
        <v>59.8</v>
      </c>
      <c r="E31" s="4"/>
      <c r="F31" s="34">
        <f>+MIN($C31-SUM($E31:E31),F$6-SUM(F$9:F30))</f>
        <v>0</v>
      </c>
      <c r="G31" s="35">
        <f>+MIN($C31-SUM($E31:F31),G$6-SUM(G$9:G30))</f>
        <v>0</v>
      </c>
      <c r="H31" s="35">
        <f>+MIN($C31-SUM($E31:G31),H$6-SUM(H$9:H30))</f>
        <v>0</v>
      </c>
      <c r="I31" s="35">
        <f>+MIN($C31-SUM($E31:H31),I$6-SUM(I$9:I30))</f>
        <v>0</v>
      </c>
      <c r="J31" s="35">
        <f>+MIN($C31-SUM($E31:I31),J$6-SUM(J$9:J30))</f>
        <v>0</v>
      </c>
      <c r="K31" s="35">
        <f>+MIN($C31-SUM($E31:J31),K$6-SUM(K$9:K30))</f>
        <v>0</v>
      </c>
      <c r="L31" s="35">
        <f>+MIN($C31-SUM($E31:K31),L$6-SUM(L$9:L30))</f>
        <v>0</v>
      </c>
      <c r="M31" s="35">
        <f>+MIN($C31-SUM($E31:L31),M$6-SUM(M$9:M30))</f>
        <v>0</v>
      </c>
      <c r="N31" s="35">
        <f>+MIN($C31-SUM($E31:M31),N$6-SUM(N$9:N30))</f>
        <v>0</v>
      </c>
      <c r="O31" s="35">
        <f>+MIN($C31-SUM($E31:N31),O$6-SUM(O$9:O30))</f>
        <v>0</v>
      </c>
      <c r="P31" s="35">
        <f>+MIN($C31-SUM($E31:O31),P$6-SUM(P$9:P30))</f>
        <v>13000</v>
      </c>
      <c r="Q31" s="36">
        <f>+MIN($C31-SUM($E31:P31),Q$6-SUM(Q$9:Q30))</f>
        <v>0</v>
      </c>
      <c r="R31" s="8"/>
    </row>
    <row r="32" spans="2:18" x14ac:dyDescent="0.2">
      <c r="B32" s="26"/>
      <c r="C32" s="27">
        <f>+SUM(C10:C31)</f>
        <v>350000</v>
      </c>
      <c r="D32" s="28">
        <f>+SUMPRODUCT($C$10:$C$31,D10:D31)/$C$32</f>
        <v>58.607999999999997</v>
      </c>
      <c r="E32" s="12"/>
      <c r="F32" s="13">
        <f>+SUM(F9:F31)</f>
        <v>40000</v>
      </c>
      <c r="G32" s="13">
        <f t="shared" ref="G32:Q32" si="1">+SUM(G9:G31)</f>
        <v>40000</v>
      </c>
      <c r="H32" s="13">
        <f t="shared" si="1"/>
        <v>40000</v>
      </c>
      <c r="I32" s="13">
        <f t="shared" si="1"/>
        <v>10000</v>
      </c>
      <c r="J32" s="13">
        <f t="shared" si="1"/>
        <v>10000</v>
      </c>
      <c r="K32" s="13">
        <f t="shared" si="1"/>
        <v>50000</v>
      </c>
      <c r="L32" s="13">
        <f t="shared" si="1"/>
        <v>6000</v>
      </c>
      <c r="M32" s="13">
        <f t="shared" si="1"/>
        <v>50000</v>
      </c>
      <c r="N32" s="13">
        <f t="shared" si="1"/>
        <v>40000</v>
      </c>
      <c r="O32" s="13">
        <f t="shared" si="1"/>
        <v>40000</v>
      </c>
      <c r="P32" s="13">
        <f t="shared" si="1"/>
        <v>24000</v>
      </c>
      <c r="Q32" s="14">
        <f t="shared" si="1"/>
        <v>0</v>
      </c>
    </row>
    <row r="33" spans="4:18" x14ac:dyDescent="0.2"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4:18" x14ac:dyDescent="0.2">
      <c r="F34" s="29">
        <f t="shared" ref="F34:Q34" si="2">+F5</f>
        <v>35431</v>
      </c>
      <c r="G34" s="29">
        <f t="shared" si="2"/>
        <v>35462</v>
      </c>
      <c r="H34" s="29">
        <f t="shared" si="2"/>
        <v>35490</v>
      </c>
      <c r="I34" s="29">
        <f t="shared" si="2"/>
        <v>35521</v>
      </c>
      <c r="J34" s="29">
        <f t="shared" si="2"/>
        <v>35551</v>
      </c>
      <c r="K34" s="29">
        <f t="shared" si="2"/>
        <v>35582</v>
      </c>
      <c r="L34" s="29">
        <f t="shared" si="2"/>
        <v>35612</v>
      </c>
      <c r="M34" s="29">
        <f t="shared" si="2"/>
        <v>35643</v>
      </c>
      <c r="N34" s="29">
        <f t="shared" si="2"/>
        <v>35674</v>
      </c>
      <c r="O34" s="29">
        <f t="shared" si="2"/>
        <v>35704</v>
      </c>
      <c r="P34" s="29">
        <f t="shared" si="2"/>
        <v>35735</v>
      </c>
      <c r="Q34" s="29">
        <f t="shared" si="2"/>
        <v>35765</v>
      </c>
    </row>
    <row r="35" spans="4:18" x14ac:dyDescent="0.2">
      <c r="E35" s="15" t="s">
        <v>0</v>
      </c>
      <c r="F35" s="9">
        <f>+SUM(F10:F31)</f>
        <v>40000</v>
      </c>
      <c r="G35" s="9">
        <f t="shared" ref="G35:Q35" si="3">+SUM(G10:G31)</f>
        <v>40000</v>
      </c>
      <c r="H35" s="9">
        <f t="shared" si="3"/>
        <v>40000</v>
      </c>
      <c r="I35" s="9">
        <f t="shared" si="3"/>
        <v>10000</v>
      </c>
      <c r="J35" s="9">
        <f t="shared" si="3"/>
        <v>10000</v>
      </c>
      <c r="K35" s="9">
        <f t="shared" si="3"/>
        <v>50000</v>
      </c>
      <c r="L35" s="9">
        <f t="shared" si="3"/>
        <v>6000</v>
      </c>
      <c r="M35" s="9">
        <f t="shared" si="3"/>
        <v>50000</v>
      </c>
      <c r="N35" s="9">
        <f t="shared" si="3"/>
        <v>40000</v>
      </c>
      <c r="O35" s="9">
        <f t="shared" si="3"/>
        <v>40000</v>
      </c>
      <c r="P35" s="9">
        <f t="shared" si="3"/>
        <v>24000</v>
      </c>
      <c r="Q35" s="10">
        <f t="shared" si="3"/>
        <v>0</v>
      </c>
    </row>
    <row r="36" spans="4:18" x14ac:dyDescent="0.2">
      <c r="D36" s="30"/>
      <c r="E36" s="30" t="s">
        <v>2</v>
      </c>
      <c r="F36" s="42">
        <f>IFERROR(SUMPRODUCT(F$10:F$31,$D$10:$D$31)/F$35,0)</f>
        <v>57.417499999999997</v>
      </c>
      <c r="G36" s="42">
        <f t="shared" ref="G36:Q36" si="4">IFERROR(SUMPRODUCT(G$10:G$31,$D$10:$D$31)/G$35,0)</f>
        <v>57.86</v>
      </c>
      <c r="H36" s="42">
        <f t="shared" si="4"/>
        <v>57.6325</v>
      </c>
      <c r="I36" s="42">
        <f t="shared" si="4"/>
        <v>55.88</v>
      </c>
      <c r="J36" s="42">
        <f t="shared" si="4"/>
        <v>54</v>
      </c>
      <c r="K36" s="42">
        <f t="shared" si="4"/>
        <v>59.973999999999997</v>
      </c>
      <c r="L36" s="42">
        <f t="shared" si="4"/>
        <v>60.9</v>
      </c>
      <c r="M36" s="42">
        <f t="shared" si="4"/>
        <v>60.228000000000002</v>
      </c>
      <c r="N36" s="42">
        <f t="shared" si="4"/>
        <v>62.674999999999997</v>
      </c>
      <c r="O36" s="42">
        <f t="shared" si="4"/>
        <v>56.01</v>
      </c>
      <c r="P36" s="42">
        <f t="shared" si="4"/>
        <v>57.279166666666669</v>
      </c>
      <c r="Q36" s="43">
        <f t="shared" si="4"/>
        <v>0</v>
      </c>
      <c r="R36" s="38"/>
    </row>
    <row r="37" spans="4:18" x14ac:dyDescent="0.2">
      <c r="E37" s="1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4:18" x14ac:dyDescent="0.2"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4:18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4:18" x14ac:dyDescent="0.2">
      <c r="F40" s="50"/>
    </row>
  </sheetData>
  <phoneticPr fontId="2" type="noConversion"/>
  <conditionalFormatting sqref="F10:Q31">
    <cfRule type="cellIs" dxfId="0" priority="1" stopIfTrue="1" operator="greaterThan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Sched1</vt:lpstr>
      <vt:lpstr>_r</vt:lpstr>
      <vt:lpstr>_r1</vt:lpstr>
      <vt:lpstr>_r2</vt:lpstr>
      <vt:lpstr>_r3</vt:lpstr>
    </vt:vector>
  </TitlesOfParts>
  <Company>Monarch Gold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Burchell</dc:creator>
  <cp:lastModifiedBy>PC_1</cp:lastModifiedBy>
  <dcterms:created xsi:type="dcterms:W3CDTF">2008-02-13T00:19:14Z</dcterms:created>
  <dcterms:modified xsi:type="dcterms:W3CDTF">2018-10-14T04:10:35Z</dcterms:modified>
</cp:coreProperties>
</file>